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G:\สภ.นาขยาด\ITA\ITA 69\OIT 69\O10 แผนการใช้จ่ายงบประมาณ\"/>
    </mc:Choice>
  </mc:AlternateContent>
  <xr:revisionPtr revIDLastSave="0" documentId="13_ncr:1_{A84A8E0F-C150-44A8-B9DE-1B2B3EDC3B98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definedNames>
    <definedName name="_xlnm.Print_Titles" localSheetId="0">Sheet1!$4:$5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26" i="1" l="1"/>
  <c r="I26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K7" i="1"/>
  <c r="K6" i="1"/>
  <c r="D6" i="1" l="1"/>
  <c r="L6" i="1" s="1"/>
  <c r="D21" i="1" l="1"/>
  <c r="L21" i="1" s="1"/>
  <c r="D10" i="1"/>
  <c r="L10" i="1" s="1"/>
  <c r="J26" i="1"/>
  <c r="D25" i="1" l="1"/>
  <c r="L25" i="1" s="1"/>
  <c r="D24" i="1"/>
  <c r="L24" i="1" s="1"/>
  <c r="D23" i="1"/>
  <c r="L23" i="1" s="1"/>
  <c r="D22" i="1"/>
  <c r="L22" i="1" s="1"/>
  <c r="D20" i="1"/>
  <c r="L20" i="1" s="1"/>
  <c r="D19" i="1"/>
  <c r="L19" i="1" s="1"/>
  <c r="D18" i="1"/>
  <c r="L18" i="1" s="1"/>
  <c r="D17" i="1"/>
  <c r="L17" i="1" s="1"/>
  <c r="D16" i="1"/>
  <c r="L16" i="1" s="1"/>
  <c r="D15" i="1"/>
  <c r="L15" i="1" s="1"/>
  <c r="D14" i="1"/>
  <c r="L14" i="1" s="1"/>
  <c r="D13" i="1"/>
  <c r="L13" i="1" s="1"/>
  <c r="D12" i="1"/>
  <c r="L12" i="1" s="1"/>
  <c r="D11" i="1"/>
  <c r="L11" i="1" s="1"/>
  <c r="D9" i="1"/>
  <c r="L9" i="1" s="1"/>
  <c r="D8" i="1"/>
  <c r="L8" i="1" s="1"/>
  <c r="D7" i="1"/>
  <c r="L7" i="1" s="1"/>
  <c r="D26" i="1" l="1"/>
</calcChain>
</file>

<file path=xl/sharedStrings.xml><?xml version="1.0" encoding="utf-8"?>
<sst xmlns="http://schemas.openxmlformats.org/spreadsheetml/2006/main" count="88" uniqueCount="80">
  <si>
    <t xml:space="preserve"> รายงานผลการใช้จ่ายงบประมาณ สถานีตำรวจภูธรนาขยาด</t>
  </si>
  <si>
    <t>ที่</t>
  </si>
  <si>
    <t>ชื่อโครงการ/กิจกรรม/รายการ</t>
  </si>
  <si>
    <t>ผลการดำเนินการ</t>
  </si>
  <si>
    <t>ผลการเบิกจ่าย</t>
  </si>
  <si>
    <t>ปัญหา/อุปสรรคแนวทางการแก้ไข</t>
  </si>
  <si>
    <t>ผลการดำเนินการเป็นไปตามเป้าหมาย 
ในการป้องกันปราบ
ปรามยาเสพติด
ภายในโรงเรียน</t>
  </si>
  <si>
    <t>ผลการดำเนินการเป็นไปตามเป้าหมาย ประชาชนที่ใช้รถใช้ถนนมีความปลอดภัย และได้รับความสะดวกในการเดินทาง</t>
  </si>
  <si>
    <t>ผลการดำเนินการเป็นไปตามเป้าหมาย ค้นหาผู้ใช้ ผู้เสพผู้ติดยาเสพติด 
ผู้มีอาการทางจิต และผู้ป่วยจิตเวช เพื่อนำเข้าสู่การบำบัดรักษา ตามประมวลกฎหมายยาเสพติด และพระราชบัญญัติสุขภาพจิต</t>
  </si>
  <si>
    <t>โครงการชุมชนยั่งยืนเพื่อแก้ปัญหายาเสพติดแบบครบวงจรตามยุทธศาสตร์ชาติ</t>
  </si>
  <si>
    <t>ผลการดำเนินการเป็นไปตามเป้าหมาย ชุมชน ปลอดภัยห่างไกลยาเสพติด</t>
  </si>
  <si>
    <t>กิจกรรมปฏิรูประบบงานสอบสวน</t>
  </si>
  <si>
    <t>ผลการดำเนินการเป็นไปตามเป้าหมาย งานสอบสวนให้บริการประชาชนได้อย่างมีประสิทธิภาพ</t>
  </si>
  <si>
    <t>ผลการดำเนินการเป็นไปตามเป้าหมาย งานปราบปราม และงานสืบสวน สามารถปฏิบัติงานได้อย่างมีประสิทธิภาพ</t>
  </si>
  <si>
    <t>ปัญาหา/อุปสรรค ไม่มี</t>
  </si>
  <si>
    <t>ค่าปฏิบัติงานนอกเวลา</t>
  </si>
  <si>
    <t xml:space="preserve">ผลการดำเนินการเป็นไปตามเป้าหมาย ผู้ปฏิบัติงานนอกเวลาราชการมีขวัญและกำลังใจ </t>
  </si>
  <si>
    <t>ค่าเบี้ยเลี้ยง ที่พัก พาหนะ</t>
  </si>
  <si>
    <t xml:space="preserve">ผลการดำเนินการเป็นไปตามเป้าหมาย ผู้ที่ไปราชการ อบรม ประชุมฯลฯ มีค่าใช้จ่ายในการเดินทางระหว่างอบรม </t>
  </si>
  <si>
    <t>ค่าซ่อมยานพาหนะ</t>
  </si>
  <si>
    <t>ผลการดำเนินการเป็นไปตามเป้าหมาย ผู้ปฏิบัติงานมียานพาหนะพร้อมใช้งาน</t>
  </si>
  <si>
    <t>ค่าจ้างเหมาบริการ</t>
  </si>
  <si>
    <t>ผลการดำเนินการเป็นไปตามเป้าหมาย หน่วยสามารถจ้างเหมาบริการในรายการที่จำเป็น</t>
  </si>
  <si>
    <t>วัสดุสำนักงาน</t>
  </si>
  <si>
    <t>ผลการดำเนินการเป็นไปตามเป้าหมาย มีอุปกรณ์ วัสดุสำนักงานในการปฏิบัติงาน</t>
  </si>
  <si>
    <t>น้ำมันเชื้อเพลิง</t>
  </si>
  <si>
    <t>ผลการดำเนินการเป็นไปตามเป้าหมาย มีน้ำมันเพียงพอสำหรับการปฏิบัติหน้าที่เพื่อให้บริการประชาชน</t>
  </si>
  <si>
    <t>วัสดุจราจร</t>
  </si>
  <si>
    <t>ผลการดำเนินการเป็นไปตามเป้าหมาย วัสดุจราจรมีเพียงพอในการปฏิบัติงานและอำนวยความสะดวกให้แก่ประชาชน</t>
  </si>
  <si>
    <t>ค่าเครื่องตรวจวัดแอลกอฮอล์</t>
  </si>
  <si>
    <t>ผลการดำเนินการเป็นไปตามเป้าหมาย เป็นการป้องกันและลดจำนวนผู้ที่เมาแล้วขับ เพื่อลดอุบัติเหตุทางถนน</t>
  </si>
  <si>
    <t>อาหารผู้ต้องหา</t>
  </si>
  <si>
    <t>ผลการดำเนินการเป็นไปตามเป้าหมาย ผู้ต้องหามีอาหารรับประทานเพียงพอ</t>
  </si>
  <si>
    <t>ค่าสาธารณูปโภค</t>
  </si>
  <si>
    <t>ผลการดำเนินการเป็นไปตามเป้าหมาย หน่วยมีสาธารณูปโภคใช้สำหรับเพียงพอสำหรับข้าราชการตำรวจและประชาชนที่มาใช้บริการ</t>
  </si>
  <si>
    <t>รวม</t>
  </si>
  <si>
    <t>พ.ต.ท.หญิง</t>
  </si>
  <si>
    <t xml:space="preserve">                                                                                                                            พ.ต.อ.</t>
  </si>
  <si>
    <t xml:space="preserve">              (ณัฐรดา ทองบุญนุ้ย)</t>
  </si>
  <si>
    <t>พ.ต.อ.</t>
  </si>
  <si>
    <t xml:space="preserve">                                                                                                                                               (สมศักดิ์ กองทิพย์)</t>
  </si>
  <si>
    <t xml:space="preserve">               สว.อก.สภ.นาขยาด</t>
  </si>
  <si>
    <t>(สมศักดิ์  กองทิพย์)</t>
  </si>
  <si>
    <t xml:space="preserve">         ผกก.สภ.นาขยาด   </t>
  </si>
  <si>
    <t>โครงการตำรวจประสานโรงเรียน
(1ตำรวจ 1โรงเรียน)</t>
  </si>
  <si>
    <t>โครงการรณรงค์ป้องกันและแก้ไขปัญหาอุบัติเหตุทางถนนช่วงเทศกาลสำคัญ (เทศกาลปีใหม่,สงกรานต์)</t>
  </si>
  <si>
    <t>โครงการปราบปรามการค้ายาเสพติด กิจกรรมสกัดกั้นและโครงการสลายเครื่อยข่าย</t>
  </si>
  <si>
    <t xml:space="preserve">ชุดปฏิบัติงานชุมชนสัมพันธ์และการมีส่วนร่วมของประชาชนในการป้องกันอาชญากรรม </t>
  </si>
  <si>
    <t>กิจกรรมปฏิรูประบบงานตำรวจ ป้องกันปราบปราม สืบสวน</t>
  </si>
  <si>
    <t>กิจกรรมดำเนินการปิดล้อมตรวจค้นยาเสพติด</t>
  </si>
  <si>
    <t>กิจกรรมเงินกองทุนเพื่อการสืบสวน สอบสวน การป้องกัน และปราบปรามการกระทำความผิดทางอาญา ปี พ.ศ.2569</t>
  </si>
  <si>
    <t>ค่าตอบแทน  (ค่าตอบแทนพยาน, ค่าคุ้มครองพยาน,นักจิตฯ,จพง.ชันสูตรพลิกศพ,ค่าส่งหมายเรียก)</t>
  </si>
  <si>
    <t>ผลการดำเนินการเป็นไปตามเป้าหมาย ประชาชนให้ความร่วมมือในการป้องกันปราบปรามอาชญากรรม อาชญากรรมลดลงอย่างมีประสิทธิภาพ</t>
  </si>
  <si>
    <t>ผลการดำเนินการเป็นไปตามเป้าหมาย ยานพาหนะได้รับการซ่อม/บำรุงรักษา ปลอดภัยในการใช้งาน</t>
  </si>
  <si>
    <t xml:space="preserve">       ผู้รายงาน</t>
  </si>
  <si>
    <t>ประจำปีงบประมาณ พ.ศ. 2569 ไตรมาสที่ 1-2 (ตุลาคม 2568-มีนาคม 2569)</t>
  </si>
  <si>
    <t>ผลการดำเนินการเป็นไปตามเป้าหมาย ปัญหายาเสพติดลดลง ประชาชนมีความปลอดภัยในชีวิตและทรัพย์สินมากขึ้น</t>
  </si>
  <si>
    <t>ผลการดำเนินการเป็นไปตามเป้าหมาย การปฏิบัติงานบรรลุวัตถุประสงค์ทั้ง 3 สายงาน และประชาชนมีความปลอดภัยในชีวิตและทรัพย์สิน</t>
  </si>
  <si>
    <t>สตช.</t>
  </si>
  <si>
    <t>หน่วยงานภาครัฐ</t>
  </si>
  <si>
    <t>ภาคเอกชน</t>
  </si>
  <si>
    <t>อปท.</t>
  </si>
  <si>
    <t>อื่นๆ</t>
  </si>
  <si>
    <t>จำนวนงบประมาณ/แหล่งที่จัดสรร/สนับสนุน</t>
  </si>
  <si>
    <t>ไตรมาส 1</t>
  </si>
  <si>
    <t>ไตรมาส 2</t>
  </si>
  <si>
    <t xml:space="preserve">                                                                                                                                                                               ทราบ</t>
  </si>
  <si>
    <t>คงเหลือ</t>
  </si>
  <si>
    <r>
      <t>ปัญหา/อุปสรรค</t>
    </r>
    <r>
      <rPr>
        <sz val="16"/>
        <color theme="1"/>
        <rFont val="TH Sarabun New"/>
        <family val="2"/>
      </rPr>
      <t xml:space="preserve">  กำลังพลไม่เพียงพอกับปริมาณงานที่เพิ่มขึ้น   
</t>
    </r>
    <r>
      <rPr>
        <u/>
        <sz val="16"/>
        <color theme="1"/>
        <rFont val="TH Sarabun New"/>
        <family val="2"/>
      </rPr>
      <t>แนวทางแก้ไขปัญหา</t>
    </r>
    <r>
      <rPr>
        <sz val="16"/>
        <color theme="1"/>
        <rFont val="TH Sarabun New"/>
        <family val="2"/>
      </rPr>
      <t xml:space="preserve">  กำลังพลรับผิดชอบหลายหน้าที่เพื่อให้การปฏิบัติงานผ่านไปได้ด้วยดี   </t>
    </r>
  </si>
  <si>
    <r>
      <t>ปัญหา/อุปสรรค</t>
    </r>
    <r>
      <rPr>
        <sz val="16"/>
        <color theme="1"/>
        <rFont val="TH Sarabun New"/>
        <family val="2"/>
      </rPr>
      <t xml:space="preserve">  กำลังพลไม่เพียงพอกับปริมาณงานที่เพิ่มขึ้น  
</t>
    </r>
    <r>
      <rPr>
        <u/>
        <sz val="16"/>
        <color theme="1"/>
        <rFont val="TH Sarabun New"/>
        <family val="2"/>
      </rPr>
      <t>แนวทางแก้ไขปัญหา</t>
    </r>
    <r>
      <rPr>
        <sz val="16"/>
        <color theme="1"/>
        <rFont val="TH Sarabun New"/>
        <family val="2"/>
      </rPr>
      <t xml:space="preserve">  กำลังพลรับผิดชอบหลายหน้าที่เพื่อให้การปฏิบัติงานผ่านไปได้ด้วยดี   </t>
    </r>
  </si>
  <si>
    <r>
      <t>ปัญหา/อุปสรรค</t>
    </r>
    <r>
      <rPr>
        <sz val="16"/>
        <color theme="1"/>
        <rFont val="TH Sarabun New"/>
        <family val="2"/>
      </rPr>
      <t xml:space="preserve">  กำลังพลไม่เพียงพอกับปริมาณงานที่เพิ่มขึ้น  
</t>
    </r>
    <r>
      <rPr>
        <u/>
        <sz val="16"/>
        <color theme="1"/>
        <rFont val="TH Sarabun New"/>
        <family val="2"/>
      </rPr>
      <t xml:space="preserve">
แนวทางแก้ไขปัญหา</t>
    </r>
    <r>
      <rPr>
        <sz val="16"/>
        <color theme="1"/>
        <rFont val="TH Sarabun New"/>
        <family val="2"/>
      </rPr>
      <t xml:space="preserve">  กำลังพลรับผิดชอบหลายหน้าที่เพื่อให้การปฏิบัติงานผ่านไปได้ด้วยดี   </t>
    </r>
  </si>
  <si>
    <r>
      <t>ปัญหา/อุปสรรค</t>
    </r>
    <r>
      <rPr>
        <sz val="16"/>
        <color theme="1"/>
        <rFont val="TH Sarabun New"/>
        <family val="2"/>
      </rPr>
      <t xml:space="preserve">  กำลังพลไม่เพียงพอกับปริมาณงานที่เพิ่มขึ้น  </t>
    </r>
    <r>
      <rPr>
        <u/>
        <sz val="16"/>
        <color theme="1"/>
        <rFont val="TH Sarabun New"/>
        <family val="2"/>
      </rPr>
      <t xml:space="preserve"> 
แนวทางแก้ไขปัญหา</t>
    </r>
    <r>
      <rPr>
        <sz val="16"/>
        <color theme="1"/>
        <rFont val="TH Sarabun New"/>
        <family val="2"/>
      </rPr>
      <t xml:space="preserve">  กำลังพลรับผิดชอบหลายหน้าที่เพื่อให้การปฏิบัติงานผ่านไปได้ด้วยดี   </t>
    </r>
  </si>
  <si>
    <r>
      <t>ปัญหา/อุปสรรค</t>
    </r>
    <r>
      <rPr>
        <sz val="16"/>
        <rFont val="TH Sarabun New"/>
        <family val="2"/>
      </rPr>
      <t xml:space="preserve">  กำลังพลไม่เพียงพอกับปริมาณคดี 
</t>
    </r>
    <r>
      <rPr>
        <u/>
        <sz val="16"/>
        <rFont val="TH Sarabun New"/>
        <family val="2"/>
      </rPr>
      <t>แนวทางแก้ไขปัญหา</t>
    </r>
    <r>
      <rPr>
        <sz val="16"/>
        <rFont val="TH Sarabun New"/>
        <family val="2"/>
      </rPr>
      <t xml:space="preserve">  กำลังพลต้องปฏิบัติงานมากขึ้น</t>
    </r>
  </si>
  <si>
    <r>
      <t>ปัญหา/อุปสรรค</t>
    </r>
    <r>
      <rPr>
        <sz val="16"/>
        <rFont val="TH Sarabun New"/>
        <family val="2"/>
      </rPr>
      <t xml:space="preserve">  กำลังพลไม่เพียงพอกับปริมาณงานและหน้าที่รับผิดชอบ  
</t>
    </r>
    <r>
      <rPr>
        <u/>
        <sz val="16"/>
        <rFont val="TH Sarabun New"/>
        <family val="2"/>
      </rPr>
      <t>แนวทางแก้ไขปัญหา</t>
    </r>
    <r>
      <rPr>
        <sz val="16"/>
        <rFont val="TH Sarabun New"/>
        <family val="2"/>
      </rPr>
      <t xml:space="preserve">  กำลังพลต้องปฏิบัติงานมากขึ้น เข้าเวรปฏิบัติหน้าที่ถี่ขึ้น</t>
    </r>
  </si>
  <si>
    <r>
      <t>ปัญหา/อุปสรรค</t>
    </r>
    <r>
      <rPr>
        <sz val="16"/>
        <rFont val="TH Sarabun New"/>
        <family val="2"/>
      </rPr>
      <t xml:space="preserve"> งบประมาณไม่เพียงพอ   
</t>
    </r>
    <r>
      <rPr>
        <u/>
        <sz val="16"/>
        <rFont val="TH Sarabun New"/>
        <family val="2"/>
      </rPr>
      <t>แนวทางการแก้ไขปัญหา</t>
    </r>
    <r>
      <rPr>
        <sz val="16"/>
        <rFont val="TH Sarabun New"/>
        <family val="2"/>
      </rPr>
      <t xml:space="preserve"> จ้างเหมาเฉพาะรายการสำคัญก่อน </t>
    </r>
  </si>
  <si>
    <r>
      <t>ปัญหา/อุปสรรค</t>
    </r>
    <r>
      <rPr>
        <sz val="16"/>
        <color theme="1"/>
        <rFont val="TH Sarabun New"/>
        <family val="2"/>
      </rPr>
      <t xml:space="preserve"> ค่าอาหารผู้ต้องหาเบิกได้อัตรา 25 บาท/มื้อ/คน ซึ่งเป็นราคาที่จัดซื้อได้ยากในภาวะเศรษฐกิจปัจจุบัน 
</t>
    </r>
    <r>
      <rPr>
        <u/>
        <sz val="16"/>
        <color theme="1"/>
        <rFont val="TH Sarabun New"/>
        <family val="2"/>
      </rPr>
      <t>แนวทางการแก้ไขปัญหา</t>
    </r>
    <r>
      <rPr>
        <sz val="16"/>
        <color theme="1"/>
        <rFont val="TH Sarabun New"/>
        <family val="2"/>
      </rPr>
      <t xml:space="preserve"> จัดซื้ออาหารกับร้านค้าในราคาที่ได้รับจัดสรร</t>
    </r>
  </si>
  <si>
    <r>
      <t>ปัญหา/อุปสรรค</t>
    </r>
    <r>
      <rPr>
        <sz val="16"/>
        <color theme="1"/>
        <rFont val="TH Sarabun New"/>
        <family val="2"/>
      </rPr>
      <t xml:space="preserve"> ค่าสาธารณูปโภคไม่เพียงพอกับการใช้จ่ายจริง   
</t>
    </r>
    <r>
      <rPr>
        <u/>
        <sz val="16"/>
        <color theme="1"/>
        <rFont val="TH Sarabun New"/>
        <family val="2"/>
      </rPr>
      <t>แนวทางแก้ไขปัญหา</t>
    </r>
    <r>
      <rPr>
        <sz val="16"/>
        <color theme="1"/>
        <rFont val="TH Sarabun New"/>
        <family val="2"/>
      </rPr>
      <t xml:space="preserve">  กำชับให้ข้าราชการตำรวจดำเนินการตามมาตรการประหยัดพลังงานโดยเคร่งครัด และขอสนับสนุนงบประมาณเพิ่มเติมไปยัง ตร.</t>
    </r>
  </si>
  <si>
    <r>
      <t>ปัญหา/อุปสรรค</t>
    </r>
    <r>
      <rPr>
        <sz val="16"/>
        <rFont val="TH Sarabun New"/>
        <family val="2"/>
      </rPr>
      <t xml:space="preserve"> ไม่เพียงพอกับการซ่อมยานพาหนะ   
</t>
    </r>
    <r>
      <rPr>
        <u/>
        <sz val="16"/>
        <rFont val="TH Sarabun New"/>
        <family val="2"/>
      </rPr>
      <t>แนวทางการแก้ไขปัญหา</t>
    </r>
    <r>
      <rPr>
        <sz val="16"/>
        <rFont val="TH Sarabun New"/>
        <family val="2"/>
      </rPr>
      <t xml:space="preserve"> ซ่อมเฉพาะรายการที่จำเป็นก่อน</t>
    </r>
    <r>
      <rPr>
        <u/>
        <sz val="16"/>
        <rFont val="TH Sarabun New"/>
        <family val="2"/>
      </rPr>
      <t xml:space="preserve"> และโอนเปลี่ยนแปลงงบประมาณ</t>
    </r>
  </si>
  <si>
    <r>
      <t>ปัญหา/อุปสรรค</t>
    </r>
    <r>
      <rPr>
        <sz val="16"/>
        <color theme="1"/>
        <rFont val="TH Sarabun New"/>
        <family val="2"/>
      </rPr>
      <t xml:space="preserve"> งบประมาณไม่เพียงพอ     
</t>
    </r>
    <r>
      <rPr>
        <u/>
        <sz val="16"/>
        <color theme="1"/>
        <rFont val="TH Sarabun New"/>
        <family val="2"/>
      </rPr>
      <t>แนวทางการแก้ไขปัญหา</t>
    </r>
    <r>
      <rPr>
        <sz val="16"/>
        <color theme="1"/>
        <rFont val="TH Sarabun New"/>
        <family val="2"/>
      </rPr>
      <t xml:space="preserve"> ซื้อเฉพาะรายการที่จำเป็นเช่น กระดาษ และใช้กระดาษ 2 หน้า</t>
    </r>
    <r>
      <rPr>
        <u/>
        <sz val="16"/>
        <color theme="1"/>
        <rFont val="TH Sarabun New"/>
        <family val="2"/>
      </rPr>
      <t xml:space="preserve"> และโอนเปลี่ยนแปลงงบประมาณ</t>
    </r>
  </si>
  <si>
    <t>ร้อยละ
การเบิกจ่าย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</si>
</sst>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#,##0.00_ ;\-#,##0.00\ "/>
  </numFmts>
  <fonts count="13" x14ac:knownFonts="1">
    <font>
      <sz val="11"/>
      <color theme="1"/>
      <name val="Tahoma"/>
      <charset val="222"/>
      <scheme val="minor"/>
    </font>
    <font>
      <sz val="11"/>
      <color theme="1"/>
      <name val="Tahoma"/>
      <family val="2"/>
      <scheme val="minor"/>
    </font>
    <font>
      <b/>
      <sz val="18"/>
      <color theme="1"/>
      <name val="TH Sarabun New"/>
      <family val="2"/>
    </font>
    <font>
      <sz val="18"/>
      <color theme="1"/>
      <name val="TH Sarabun New"/>
      <family val="2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6"/>
      <name val="TH Sarabun New"/>
      <family val="2"/>
    </font>
    <font>
      <u/>
      <sz val="16"/>
      <color theme="1"/>
      <name val="TH Sarabun New"/>
      <family val="2"/>
    </font>
    <font>
      <u/>
      <sz val="16"/>
      <name val="TH Sarabun New"/>
      <family val="2"/>
    </font>
    <font>
      <b/>
      <sz val="11"/>
      <color theme="1"/>
      <name val="TH Sarabun New"/>
      <family val="2"/>
    </font>
    <font>
      <b/>
      <sz val="8"/>
      <color theme="1"/>
      <name val="TH Sarabun New"/>
      <family val="2"/>
    </font>
    <font>
      <sz val="14"/>
      <name val="TH Sarabun New"/>
      <family val="2"/>
    </font>
    <font>
      <b/>
      <sz val="14"/>
      <color theme="1"/>
      <name val="TH Sarabun New"/>
      <family val="2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6337778862885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3" fillId="0" borderId="0" xfId="0" applyFont="1"/>
    <xf numFmtId="0" fontId="3" fillId="0" borderId="0" xfId="0" applyFont="1" applyAlignment="1"/>
    <xf numFmtId="0" fontId="3" fillId="0" borderId="0" xfId="0" applyFont="1" applyAlignment="1">
      <alignment horizontal="right"/>
    </xf>
    <xf numFmtId="0" fontId="5" fillId="0" borderId="0" xfId="0" applyFont="1"/>
    <xf numFmtId="0" fontId="4" fillId="3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vertical="center"/>
    </xf>
    <xf numFmtId="0" fontId="4" fillId="6" borderId="5" xfId="0" applyFont="1" applyFill="1" applyBorder="1" applyAlignment="1">
      <alignment horizontal="center" vertical="center"/>
    </xf>
    <xf numFmtId="0" fontId="4" fillId="6" borderId="5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top"/>
    </xf>
    <xf numFmtId="0" fontId="6" fillId="0" borderId="4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43" fontId="6" fillId="0" borderId="4" xfId="1" applyFont="1" applyBorder="1" applyAlignment="1">
      <alignment horizontal="right" vertical="top"/>
    </xf>
    <xf numFmtId="187" fontId="6" fillId="0" borderId="4" xfId="1" applyNumberFormat="1" applyFont="1" applyBorder="1" applyAlignment="1">
      <alignment horizontal="right" vertical="top"/>
    </xf>
    <xf numFmtId="2" fontId="6" fillId="6" borderId="4" xfId="1" applyNumberFormat="1" applyFont="1" applyFill="1" applyBorder="1" applyAlignment="1">
      <alignment horizontal="right" vertical="top"/>
    </xf>
    <xf numFmtId="43" fontId="5" fillId="6" borderId="4" xfId="1" applyFont="1" applyFill="1" applyBorder="1" applyAlignment="1">
      <alignment horizontal="right" vertical="top"/>
    </xf>
    <xf numFmtId="43" fontId="5" fillId="5" borderId="4" xfId="1" applyFont="1" applyFill="1" applyBorder="1" applyAlignment="1">
      <alignment horizontal="right" vertical="top"/>
    </xf>
    <xf numFmtId="43" fontId="6" fillId="0" borderId="4" xfId="0" applyNumberFormat="1" applyFont="1" applyBorder="1" applyAlignment="1">
      <alignment horizontal="right" vertical="top"/>
    </xf>
    <xf numFmtId="0" fontId="7" fillId="0" borderId="4" xfId="0" applyFont="1" applyBorder="1" applyAlignment="1">
      <alignment horizontal="left" vertical="top" wrapText="1"/>
    </xf>
    <xf numFmtId="43" fontId="6" fillId="6" borderId="4" xfId="1" applyFont="1" applyFill="1" applyBorder="1" applyAlignment="1">
      <alignment horizontal="right" vertical="top"/>
    </xf>
    <xf numFmtId="0" fontId="8" fillId="0" borderId="4" xfId="0" applyFont="1" applyBorder="1" applyAlignment="1">
      <alignment horizontal="left" vertical="top" wrapText="1"/>
    </xf>
    <xf numFmtId="0" fontId="6" fillId="0" borderId="0" xfId="0" applyFont="1"/>
    <xf numFmtId="187" fontId="5" fillId="5" borderId="4" xfId="1" applyNumberFormat="1" applyFont="1" applyFill="1" applyBorder="1" applyAlignment="1">
      <alignment horizontal="right" vertical="top"/>
    </xf>
    <xf numFmtId="43" fontId="6" fillId="0" borderId="0" xfId="0" applyNumberFormat="1" applyFont="1"/>
    <xf numFmtId="0" fontId="4" fillId="4" borderId="4" xfId="0" applyFont="1" applyFill="1" applyBorder="1" applyAlignment="1">
      <alignment horizontal="center" vertical="center"/>
    </xf>
    <xf numFmtId="43" fontId="4" fillId="4" borderId="4" xfId="1" applyFont="1" applyFill="1" applyBorder="1" applyAlignment="1">
      <alignment horizontal="right" vertical="center"/>
    </xf>
    <xf numFmtId="187" fontId="6" fillId="4" borderId="4" xfId="1" applyNumberFormat="1" applyFont="1" applyFill="1" applyBorder="1" applyAlignment="1">
      <alignment horizontal="right" vertical="top"/>
    </xf>
    <xf numFmtId="43" fontId="4" fillId="4" borderId="4" xfId="0" applyNumberFormat="1" applyFont="1" applyFill="1" applyBorder="1" applyAlignment="1">
      <alignment horizontal="center" vertical="center"/>
    </xf>
    <xf numFmtId="0" fontId="4" fillId="0" borderId="0" xfId="0" applyFont="1"/>
    <xf numFmtId="0" fontId="9" fillId="3" borderId="4" xfId="0" applyFont="1" applyFill="1" applyBorder="1" applyAlignment="1">
      <alignment vertical="center"/>
    </xf>
    <xf numFmtId="0" fontId="10" fillId="3" borderId="4" xfId="0" applyFont="1" applyFill="1" applyBorder="1" applyAlignment="1">
      <alignment vertical="center"/>
    </xf>
    <xf numFmtId="43" fontId="11" fillId="6" borderId="4" xfId="1" applyFont="1" applyFill="1" applyBorder="1" applyAlignment="1">
      <alignment horizontal="right" vertical="top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4" fillId="2" borderId="4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2" borderId="4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6" borderId="6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center" vertical="center" wrapText="1"/>
    </xf>
    <xf numFmtId="43" fontId="12" fillId="4" borderId="4" xfId="1" applyFont="1" applyFill="1" applyBorder="1" applyAlignment="1">
      <alignment horizontal="right" vertical="center"/>
    </xf>
    <xf numFmtId="43" fontId="3" fillId="0" borderId="0" xfId="0" applyNumberFormat="1" applyFont="1"/>
    <xf numFmtId="0" fontId="9" fillId="2" borderId="4" xfId="0" applyFont="1" applyFill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264160</xdr:colOff>
      <xdr:row>28</xdr:row>
      <xdr:rowOff>87630</xdr:rowOff>
    </xdr:from>
    <xdr:to>
      <xdr:col>11</xdr:col>
      <xdr:colOff>359410</xdr:colOff>
      <xdr:row>29</xdr:row>
      <xdr:rowOff>303530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85535" y="32193230"/>
          <a:ext cx="1035050" cy="577850"/>
        </a:xfrm>
        <a:prstGeom prst="rect">
          <a:avLst/>
        </a:prstGeom>
      </xdr:spPr>
    </xdr:pic>
    <xdr:clientData/>
  </xdr:twoCellAnchor>
  <xdr:twoCellAnchor>
    <xdr:from>
      <xdr:col>1</xdr:col>
      <xdr:colOff>714853</xdr:colOff>
      <xdr:row>27</xdr:row>
      <xdr:rowOff>392905</xdr:rowOff>
    </xdr:from>
    <xdr:to>
      <xdr:col>2</xdr:col>
      <xdr:colOff>313916</xdr:colOff>
      <xdr:row>28</xdr:row>
      <xdr:rowOff>265269</xdr:rowOff>
    </xdr:to>
    <xdr:pic>
      <xdr:nvPicPr>
        <xdr:cNvPr id="3" name="รูปภาพ 11" descr="C:\Users\com\Desktop\1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rightnessContrast brigh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03009" y="38099999"/>
          <a:ext cx="1539782" cy="38433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2"/>
  <sheetViews>
    <sheetView tabSelected="1" zoomScale="80" zoomScaleNormal="80" workbookViewId="0">
      <selection activeCell="P6" sqref="P6"/>
    </sheetView>
  </sheetViews>
  <sheetFormatPr defaultColWidth="9" defaultRowHeight="27" x14ac:dyDescent="0.6"/>
  <cols>
    <col min="1" max="1" width="3.75" style="1" customWidth="1"/>
    <col min="2" max="2" width="22.625" style="1" customWidth="1"/>
    <col min="3" max="3" width="27.125" style="1" customWidth="1"/>
    <col min="4" max="4" width="13.25" style="1" customWidth="1"/>
    <col min="5" max="5" width="7.125" style="1" customWidth="1"/>
    <col min="6" max="8" width="5.375" style="1" customWidth="1"/>
    <col min="9" max="9" width="10.375" style="1" customWidth="1"/>
    <col min="10" max="10" width="11.375" style="1" customWidth="1"/>
    <col min="11" max="11" width="10.875" style="1" customWidth="1"/>
    <col min="12" max="12" width="7.75" style="1" customWidth="1"/>
    <col min="13" max="13" width="31.375" style="1" customWidth="1"/>
    <col min="14" max="16381" width="8.75" style="1"/>
    <col min="16382" max="16384" width="8.75" style="1" customWidth="1"/>
  </cols>
  <sheetData>
    <row r="1" spans="1:15" x14ac:dyDescent="0.6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3"/>
    </row>
    <row r="2" spans="1:15" x14ac:dyDescent="0.6">
      <c r="A2" s="34" t="s">
        <v>55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5"/>
    </row>
    <row r="3" spans="1:15" x14ac:dyDescent="0.6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7"/>
    </row>
    <row r="4" spans="1:15" s="4" customFormat="1" ht="24" x14ac:dyDescent="0.55000000000000004">
      <c r="A4" s="44" t="s">
        <v>1</v>
      </c>
      <c r="B4" s="44" t="s">
        <v>2</v>
      </c>
      <c r="C4" s="39" t="s">
        <v>3</v>
      </c>
      <c r="D4" s="46" t="s">
        <v>63</v>
      </c>
      <c r="E4" s="46"/>
      <c r="F4" s="46"/>
      <c r="G4" s="46"/>
      <c r="H4" s="46"/>
      <c r="I4" s="47" t="s">
        <v>4</v>
      </c>
      <c r="J4" s="48"/>
      <c r="K4" s="40" t="s">
        <v>67</v>
      </c>
      <c r="L4" s="51" t="s">
        <v>79</v>
      </c>
      <c r="M4" s="39" t="s">
        <v>5</v>
      </c>
    </row>
    <row r="5" spans="1:15" s="4" customFormat="1" ht="30.75" customHeight="1" x14ac:dyDescent="0.55000000000000004">
      <c r="A5" s="44"/>
      <c r="B5" s="44"/>
      <c r="C5" s="39"/>
      <c r="D5" s="5" t="s">
        <v>58</v>
      </c>
      <c r="E5" s="30" t="s">
        <v>59</v>
      </c>
      <c r="F5" s="29" t="s">
        <v>60</v>
      </c>
      <c r="G5" s="29" t="s">
        <v>61</v>
      </c>
      <c r="H5" s="6" t="s">
        <v>62</v>
      </c>
      <c r="I5" s="7" t="s">
        <v>64</v>
      </c>
      <c r="J5" s="8" t="s">
        <v>65</v>
      </c>
      <c r="K5" s="41"/>
      <c r="L5" s="45"/>
      <c r="M5" s="39"/>
    </row>
    <row r="6" spans="1:15" s="4" customFormat="1" ht="140.25" customHeight="1" x14ac:dyDescent="0.55000000000000004">
      <c r="A6" s="9">
        <v>1</v>
      </c>
      <c r="B6" s="10" t="s">
        <v>44</v>
      </c>
      <c r="C6" s="11" t="s">
        <v>6</v>
      </c>
      <c r="D6" s="12">
        <f>2140+1140</f>
        <v>3280</v>
      </c>
      <c r="E6" s="13">
        <v>0</v>
      </c>
      <c r="F6" s="13">
        <v>0</v>
      </c>
      <c r="G6" s="13">
        <v>0</v>
      </c>
      <c r="H6" s="13">
        <v>0</v>
      </c>
      <c r="I6" s="14">
        <v>0</v>
      </c>
      <c r="J6" s="15">
        <v>2140</v>
      </c>
      <c r="K6" s="16">
        <f>D6-I6-J6</f>
        <v>1140</v>
      </c>
      <c r="L6" s="17">
        <f t="shared" ref="L6:L10" si="0">((I6+J6)*100)/D6</f>
        <v>65.243902439024396</v>
      </c>
      <c r="M6" s="18" t="s">
        <v>68</v>
      </c>
    </row>
    <row r="7" spans="1:15" s="4" customFormat="1" ht="137.25" customHeight="1" x14ac:dyDescent="0.55000000000000004">
      <c r="A7" s="9">
        <v>2</v>
      </c>
      <c r="B7" s="10" t="s">
        <v>45</v>
      </c>
      <c r="C7" s="11" t="s">
        <v>7</v>
      </c>
      <c r="D7" s="12">
        <f>42000</f>
        <v>42000</v>
      </c>
      <c r="E7" s="13">
        <v>0</v>
      </c>
      <c r="F7" s="13">
        <v>0</v>
      </c>
      <c r="G7" s="13">
        <v>0</v>
      </c>
      <c r="H7" s="13">
        <v>0</v>
      </c>
      <c r="I7" s="14">
        <v>0</v>
      </c>
      <c r="J7" s="15">
        <v>21000</v>
      </c>
      <c r="K7" s="16">
        <f t="shared" ref="K7:K25" si="1">D7-I7-J7</f>
        <v>21000</v>
      </c>
      <c r="L7" s="17">
        <f t="shared" si="0"/>
        <v>50</v>
      </c>
      <c r="M7" s="18" t="s">
        <v>69</v>
      </c>
    </row>
    <row r="8" spans="1:15" s="4" customFormat="1" ht="195.75" customHeight="1" x14ac:dyDescent="0.55000000000000004">
      <c r="A8" s="9">
        <v>3</v>
      </c>
      <c r="B8" s="10" t="s">
        <v>46</v>
      </c>
      <c r="C8" s="11" t="s">
        <v>8</v>
      </c>
      <c r="D8" s="12">
        <f>27000+13500</f>
        <v>40500</v>
      </c>
      <c r="E8" s="13">
        <v>0</v>
      </c>
      <c r="F8" s="13">
        <v>0</v>
      </c>
      <c r="G8" s="13">
        <v>0</v>
      </c>
      <c r="H8" s="13">
        <v>0</v>
      </c>
      <c r="I8" s="19">
        <v>6260</v>
      </c>
      <c r="J8" s="15">
        <v>5280</v>
      </c>
      <c r="K8" s="16">
        <f t="shared" si="1"/>
        <v>28960</v>
      </c>
      <c r="L8" s="17">
        <f t="shared" si="0"/>
        <v>28.493827160493826</v>
      </c>
      <c r="M8" s="18" t="s">
        <v>70</v>
      </c>
    </row>
    <row r="9" spans="1:15" s="4" customFormat="1" ht="139.5" customHeight="1" x14ac:dyDescent="0.55000000000000004">
      <c r="A9" s="9">
        <v>4</v>
      </c>
      <c r="B9" s="10" t="s">
        <v>9</v>
      </c>
      <c r="C9" s="11" t="s">
        <v>10</v>
      </c>
      <c r="D9" s="12">
        <f>37500</f>
        <v>37500</v>
      </c>
      <c r="E9" s="13">
        <v>0</v>
      </c>
      <c r="F9" s="13">
        <v>0</v>
      </c>
      <c r="G9" s="13">
        <v>0</v>
      </c>
      <c r="H9" s="13">
        <v>0</v>
      </c>
      <c r="I9" s="19">
        <v>8000</v>
      </c>
      <c r="J9" s="15">
        <v>8000</v>
      </c>
      <c r="K9" s="16">
        <f t="shared" si="1"/>
        <v>21500</v>
      </c>
      <c r="L9" s="17">
        <f t="shared" si="0"/>
        <v>42.666666666666664</v>
      </c>
      <c r="M9" s="18" t="s">
        <v>71</v>
      </c>
    </row>
    <row r="10" spans="1:15" s="21" customFormat="1" ht="136.5" customHeight="1" x14ac:dyDescent="0.55000000000000004">
      <c r="A10" s="9">
        <v>5</v>
      </c>
      <c r="B10" s="10" t="s">
        <v>47</v>
      </c>
      <c r="C10" s="10" t="s">
        <v>52</v>
      </c>
      <c r="D10" s="12">
        <f>(42450+2000)+19650+20500</f>
        <v>84600</v>
      </c>
      <c r="E10" s="13">
        <v>0</v>
      </c>
      <c r="F10" s="13">
        <v>0</v>
      </c>
      <c r="G10" s="13">
        <v>0</v>
      </c>
      <c r="H10" s="13">
        <v>0</v>
      </c>
      <c r="I10" s="14">
        <v>0</v>
      </c>
      <c r="J10" s="19">
        <v>16000</v>
      </c>
      <c r="K10" s="16">
        <f t="shared" si="1"/>
        <v>68600</v>
      </c>
      <c r="L10" s="17">
        <f t="shared" si="0"/>
        <v>18.912529550827422</v>
      </c>
      <c r="M10" s="20" t="s">
        <v>72</v>
      </c>
    </row>
    <row r="11" spans="1:15" s="21" customFormat="1" ht="111.75" customHeight="1" x14ac:dyDescent="0.55000000000000004">
      <c r="A11" s="9">
        <v>6</v>
      </c>
      <c r="B11" s="10" t="s">
        <v>11</v>
      </c>
      <c r="C11" s="10" t="s">
        <v>12</v>
      </c>
      <c r="D11" s="12">
        <f>11400+5700</f>
        <v>17100</v>
      </c>
      <c r="E11" s="13">
        <v>0</v>
      </c>
      <c r="F11" s="13">
        <v>0</v>
      </c>
      <c r="G11" s="13">
        <v>0</v>
      </c>
      <c r="H11" s="13">
        <v>0</v>
      </c>
      <c r="I11" s="19">
        <v>5600</v>
      </c>
      <c r="J11" s="19">
        <v>5194</v>
      </c>
      <c r="K11" s="16">
        <f t="shared" si="1"/>
        <v>6306</v>
      </c>
      <c r="L11" s="17">
        <f>((I11+J11)*100)/D11</f>
        <v>63.122807017543863</v>
      </c>
      <c r="M11" s="20" t="s">
        <v>73</v>
      </c>
    </row>
    <row r="12" spans="1:15" s="4" customFormat="1" ht="114.75" customHeight="1" x14ac:dyDescent="0.55000000000000004">
      <c r="A12" s="9">
        <v>7</v>
      </c>
      <c r="B12" s="10" t="s">
        <v>48</v>
      </c>
      <c r="C12" s="11" t="s">
        <v>13</v>
      </c>
      <c r="D12" s="12">
        <f>16300+8200</f>
        <v>24500</v>
      </c>
      <c r="E12" s="13">
        <v>0</v>
      </c>
      <c r="F12" s="13">
        <v>0</v>
      </c>
      <c r="G12" s="13">
        <v>0</v>
      </c>
      <c r="H12" s="13">
        <v>0</v>
      </c>
      <c r="I12" s="19">
        <v>8100</v>
      </c>
      <c r="J12" s="15">
        <v>8200</v>
      </c>
      <c r="K12" s="16">
        <f t="shared" si="1"/>
        <v>8200</v>
      </c>
      <c r="L12" s="17">
        <f t="shared" ref="L12:L25" si="2">((I12+J12)*100)/D12</f>
        <v>66.530612244897952</v>
      </c>
      <c r="M12" s="11" t="s">
        <v>14</v>
      </c>
    </row>
    <row r="13" spans="1:15" s="21" customFormat="1" ht="119.25" customHeight="1" x14ac:dyDescent="0.55000000000000004">
      <c r="A13" s="9">
        <v>8</v>
      </c>
      <c r="B13" s="10" t="s">
        <v>49</v>
      </c>
      <c r="C13" s="10" t="s">
        <v>56</v>
      </c>
      <c r="D13" s="12">
        <f>10000</f>
        <v>10000</v>
      </c>
      <c r="E13" s="13">
        <v>0</v>
      </c>
      <c r="F13" s="13">
        <v>0</v>
      </c>
      <c r="G13" s="13">
        <v>0</v>
      </c>
      <c r="H13" s="13">
        <v>0</v>
      </c>
      <c r="I13" s="14">
        <v>0</v>
      </c>
      <c r="J13" s="19">
        <v>10000</v>
      </c>
      <c r="K13" s="22">
        <f t="shared" si="1"/>
        <v>0</v>
      </c>
      <c r="L13" s="17">
        <f t="shared" si="2"/>
        <v>100</v>
      </c>
      <c r="M13" s="10" t="s">
        <v>14</v>
      </c>
      <c r="O13" s="23"/>
    </row>
    <row r="14" spans="1:15" s="21" customFormat="1" ht="147.75" customHeight="1" x14ac:dyDescent="0.55000000000000004">
      <c r="A14" s="9">
        <v>9</v>
      </c>
      <c r="B14" s="10" t="s">
        <v>50</v>
      </c>
      <c r="C14" s="10" t="s">
        <v>57</v>
      </c>
      <c r="D14" s="12">
        <f>192000+192000</f>
        <v>384000</v>
      </c>
      <c r="E14" s="13">
        <v>0</v>
      </c>
      <c r="F14" s="13">
        <v>0</v>
      </c>
      <c r="G14" s="13">
        <v>0</v>
      </c>
      <c r="H14" s="13">
        <v>0</v>
      </c>
      <c r="I14" s="31">
        <v>192000</v>
      </c>
      <c r="J14" s="19">
        <v>192000</v>
      </c>
      <c r="K14" s="22">
        <f t="shared" si="1"/>
        <v>0</v>
      </c>
      <c r="L14" s="17">
        <f t="shared" si="2"/>
        <v>100</v>
      </c>
      <c r="M14" s="10" t="s">
        <v>14</v>
      </c>
    </row>
    <row r="15" spans="1:15" s="21" customFormat="1" ht="105.75" customHeight="1" x14ac:dyDescent="0.55000000000000004">
      <c r="A15" s="9">
        <v>10</v>
      </c>
      <c r="B15" s="10" t="s">
        <v>15</v>
      </c>
      <c r="C15" s="10" t="s">
        <v>16</v>
      </c>
      <c r="D15" s="12">
        <f>330000+165000</f>
        <v>495000</v>
      </c>
      <c r="E15" s="13">
        <v>0</v>
      </c>
      <c r="F15" s="13">
        <v>0</v>
      </c>
      <c r="G15" s="13">
        <v>0</v>
      </c>
      <c r="H15" s="13">
        <v>0</v>
      </c>
      <c r="I15" s="31">
        <v>160000</v>
      </c>
      <c r="J15" s="19">
        <v>170000</v>
      </c>
      <c r="K15" s="16">
        <f t="shared" si="1"/>
        <v>165000</v>
      </c>
      <c r="L15" s="17">
        <f t="shared" si="2"/>
        <v>66.666666666666671</v>
      </c>
      <c r="M15" s="10" t="s">
        <v>14</v>
      </c>
    </row>
    <row r="16" spans="1:15" s="4" customFormat="1" ht="132" customHeight="1" x14ac:dyDescent="0.55000000000000004">
      <c r="A16" s="9">
        <v>11</v>
      </c>
      <c r="B16" s="10" t="s">
        <v>17</v>
      </c>
      <c r="C16" s="11" t="s">
        <v>18</v>
      </c>
      <c r="D16" s="12">
        <f>51600+25800</f>
        <v>77400</v>
      </c>
      <c r="E16" s="13">
        <v>0</v>
      </c>
      <c r="F16" s="13">
        <v>0</v>
      </c>
      <c r="G16" s="13">
        <v>0</v>
      </c>
      <c r="H16" s="13">
        <v>0</v>
      </c>
      <c r="I16" s="19">
        <v>25000</v>
      </c>
      <c r="J16" s="15">
        <v>26600</v>
      </c>
      <c r="K16" s="16">
        <f t="shared" si="1"/>
        <v>25800</v>
      </c>
      <c r="L16" s="17">
        <f t="shared" si="2"/>
        <v>66.666666666666671</v>
      </c>
      <c r="M16" s="10" t="s">
        <v>14</v>
      </c>
    </row>
    <row r="17" spans="1:13" s="21" customFormat="1" ht="132" customHeight="1" x14ac:dyDescent="0.55000000000000004">
      <c r="A17" s="9">
        <v>12</v>
      </c>
      <c r="B17" s="10" t="s">
        <v>51</v>
      </c>
      <c r="C17" s="10" t="s">
        <v>20</v>
      </c>
      <c r="D17" s="12">
        <f>(6800+400+7800+1300)+(3300+200+3900+700)</f>
        <v>24400</v>
      </c>
      <c r="E17" s="13">
        <v>0</v>
      </c>
      <c r="F17" s="13">
        <v>0</v>
      </c>
      <c r="G17" s="13">
        <v>0</v>
      </c>
      <c r="H17" s="13">
        <v>0</v>
      </c>
      <c r="I17" s="19">
        <v>7200</v>
      </c>
      <c r="J17" s="19">
        <v>9100</v>
      </c>
      <c r="K17" s="16">
        <f t="shared" si="1"/>
        <v>8100</v>
      </c>
      <c r="L17" s="17">
        <f t="shared" si="2"/>
        <v>66.803278688524586</v>
      </c>
      <c r="M17" s="10" t="s">
        <v>14</v>
      </c>
    </row>
    <row r="18" spans="1:13" s="21" customFormat="1" ht="132" customHeight="1" x14ac:dyDescent="0.55000000000000004">
      <c r="A18" s="9">
        <v>13</v>
      </c>
      <c r="B18" s="10" t="s">
        <v>19</v>
      </c>
      <c r="C18" s="10" t="s">
        <v>53</v>
      </c>
      <c r="D18" s="12">
        <f>6800+3400</f>
        <v>10200</v>
      </c>
      <c r="E18" s="13">
        <v>0</v>
      </c>
      <c r="F18" s="13">
        <v>0</v>
      </c>
      <c r="G18" s="13">
        <v>0</v>
      </c>
      <c r="H18" s="13">
        <v>0</v>
      </c>
      <c r="I18" s="14">
        <v>0</v>
      </c>
      <c r="J18" s="19">
        <v>6800</v>
      </c>
      <c r="K18" s="16">
        <f t="shared" si="1"/>
        <v>3400</v>
      </c>
      <c r="L18" s="17">
        <f t="shared" si="2"/>
        <v>66.666666666666671</v>
      </c>
      <c r="M18" s="20" t="s">
        <v>77</v>
      </c>
    </row>
    <row r="19" spans="1:13" s="21" customFormat="1" ht="132" customHeight="1" x14ac:dyDescent="0.55000000000000004">
      <c r="A19" s="9">
        <v>14</v>
      </c>
      <c r="B19" s="10" t="s">
        <v>21</v>
      </c>
      <c r="C19" s="10" t="s">
        <v>22</v>
      </c>
      <c r="D19" s="12">
        <f>15100+7600</f>
        <v>22700</v>
      </c>
      <c r="E19" s="13">
        <v>0</v>
      </c>
      <c r="F19" s="13">
        <v>0</v>
      </c>
      <c r="G19" s="13">
        <v>0</v>
      </c>
      <c r="H19" s="13">
        <v>0</v>
      </c>
      <c r="I19" s="19">
        <v>7000</v>
      </c>
      <c r="J19" s="19">
        <v>8100</v>
      </c>
      <c r="K19" s="16">
        <f t="shared" si="1"/>
        <v>7600</v>
      </c>
      <c r="L19" s="17">
        <f t="shared" si="2"/>
        <v>66.519823788546262</v>
      </c>
      <c r="M19" s="20" t="s">
        <v>74</v>
      </c>
    </row>
    <row r="20" spans="1:13" s="4" customFormat="1" ht="139.5" customHeight="1" x14ac:dyDescent="0.55000000000000004">
      <c r="A20" s="9">
        <v>15</v>
      </c>
      <c r="B20" s="10" t="s">
        <v>23</v>
      </c>
      <c r="C20" s="11" t="s">
        <v>24</v>
      </c>
      <c r="D20" s="12">
        <f>2600+1300</f>
        <v>3900</v>
      </c>
      <c r="E20" s="13">
        <v>0</v>
      </c>
      <c r="F20" s="13">
        <v>0</v>
      </c>
      <c r="G20" s="13">
        <v>0</v>
      </c>
      <c r="H20" s="13">
        <v>0</v>
      </c>
      <c r="I20" s="14">
        <v>2600</v>
      </c>
      <c r="J20" s="14">
        <v>0</v>
      </c>
      <c r="K20" s="16">
        <f t="shared" si="1"/>
        <v>1300</v>
      </c>
      <c r="L20" s="17">
        <f t="shared" si="2"/>
        <v>66.666666666666671</v>
      </c>
      <c r="M20" s="18" t="s">
        <v>78</v>
      </c>
    </row>
    <row r="21" spans="1:13" s="21" customFormat="1" ht="132" customHeight="1" x14ac:dyDescent="0.55000000000000004">
      <c r="A21" s="9">
        <v>16</v>
      </c>
      <c r="B21" s="10" t="s">
        <v>25</v>
      </c>
      <c r="C21" s="10" t="s">
        <v>26</v>
      </c>
      <c r="D21" s="12">
        <f>(430500+60000)+215300+30000</f>
        <v>735800</v>
      </c>
      <c r="E21" s="13">
        <v>0</v>
      </c>
      <c r="F21" s="13">
        <v>0</v>
      </c>
      <c r="G21" s="13">
        <v>0</v>
      </c>
      <c r="H21" s="13">
        <v>0</v>
      </c>
      <c r="I21" s="19">
        <v>87100</v>
      </c>
      <c r="J21" s="19">
        <v>185786</v>
      </c>
      <c r="K21" s="16">
        <f t="shared" si="1"/>
        <v>462914</v>
      </c>
      <c r="L21" s="17">
        <f t="shared" si="2"/>
        <v>37.086980157651539</v>
      </c>
      <c r="M21" s="10" t="s">
        <v>14</v>
      </c>
    </row>
    <row r="22" spans="1:13" s="4" customFormat="1" ht="123.75" customHeight="1" x14ac:dyDescent="0.55000000000000004">
      <c r="A22" s="9">
        <v>17</v>
      </c>
      <c r="B22" s="10" t="s">
        <v>27</v>
      </c>
      <c r="C22" s="11" t="s">
        <v>28</v>
      </c>
      <c r="D22" s="12">
        <f>1900+900</f>
        <v>2800</v>
      </c>
      <c r="E22" s="13">
        <v>0</v>
      </c>
      <c r="F22" s="13">
        <v>0</v>
      </c>
      <c r="G22" s="13">
        <v>0</v>
      </c>
      <c r="H22" s="13">
        <v>0</v>
      </c>
      <c r="I22" s="14">
        <v>0</v>
      </c>
      <c r="J22" s="15">
        <v>1900</v>
      </c>
      <c r="K22" s="16">
        <f t="shared" si="1"/>
        <v>900</v>
      </c>
      <c r="L22" s="17">
        <f t="shared" si="2"/>
        <v>67.857142857142861</v>
      </c>
      <c r="M22" s="11" t="s">
        <v>14</v>
      </c>
    </row>
    <row r="23" spans="1:13" s="4" customFormat="1" ht="129" customHeight="1" x14ac:dyDescent="0.55000000000000004">
      <c r="A23" s="9">
        <v>18</v>
      </c>
      <c r="B23" s="10" t="s">
        <v>29</v>
      </c>
      <c r="C23" s="11" t="s">
        <v>30</v>
      </c>
      <c r="D23" s="12">
        <f>1893+944</f>
        <v>2837</v>
      </c>
      <c r="E23" s="13">
        <v>0</v>
      </c>
      <c r="F23" s="13">
        <v>0</v>
      </c>
      <c r="G23" s="13">
        <v>0</v>
      </c>
      <c r="H23" s="13">
        <v>0</v>
      </c>
      <c r="I23" s="14">
        <v>0</v>
      </c>
      <c r="J23" s="15">
        <v>1893</v>
      </c>
      <c r="K23" s="16">
        <f t="shared" si="1"/>
        <v>944</v>
      </c>
      <c r="L23" s="17">
        <f t="shared" si="2"/>
        <v>66.725414169897775</v>
      </c>
      <c r="M23" s="11" t="s">
        <v>14</v>
      </c>
    </row>
    <row r="24" spans="1:13" s="4" customFormat="1" ht="148.5" customHeight="1" x14ac:dyDescent="0.55000000000000004">
      <c r="A24" s="9">
        <v>19</v>
      </c>
      <c r="B24" s="10" t="s">
        <v>31</v>
      </c>
      <c r="C24" s="11" t="s">
        <v>32</v>
      </c>
      <c r="D24" s="12">
        <f>9200+4600</f>
        <v>13800</v>
      </c>
      <c r="E24" s="13">
        <v>0</v>
      </c>
      <c r="F24" s="13">
        <v>0</v>
      </c>
      <c r="G24" s="13">
        <v>0</v>
      </c>
      <c r="H24" s="13">
        <v>0</v>
      </c>
      <c r="I24" s="19">
        <v>725</v>
      </c>
      <c r="J24" s="15">
        <v>1575</v>
      </c>
      <c r="K24" s="16">
        <f t="shared" si="1"/>
        <v>11500</v>
      </c>
      <c r="L24" s="17">
        <f t="shared" si="2"/>
        <v>16.666666666666668</v>
      </c>
      <c r="M24" s="18" t="s">
        <v>75</v>
      </c>
    </row>
    <row r="25" spans="1:13" s="4" customFormat="1" ht="193.5" customHeight="1" x14ac:dyDescent="0.55000000000000004">
      <c r="A25" s="9">
        <v>20</v>
      </c>
      <c r="B25" s="10" t="s">
        <v>33</v>
      </c>
      <c r="C25" s="11" t="s">
        <v>34</v>
      </c>
      <c r="D25" s="12">
        <f>19700+9800</f>
        <v>29500</v>
      </c>
      <c r="E25" s="13">
        <v>0</v>
      </c>
      <c r="F25" s="13">
        <v>0</v>
      </c>
      <c r="G25" s="13">
        <v>0</v>
      </c>
      <c r="H25" s="13">
        <v>0</v>
      </c>
      <c r="I25" s="19">
        <v>19700</v>
      </c>
      <c r="J25" s="14">
        <v>0</v>
      </c>
      <c r="K25" s="16">
        <f t="shared" si="1"/>
        <v>9800</v>
      </c>
      <c r="L25" s="17">
        <f t="shared" si="2"/>
        <v>66.779661016949149</v>
      </c>
      <c r="M25" s="18" t="s">
        <v>76</v>
      </c>
    </row>
    <row r="26" spans="1:13" s="28" customFormat="1" ht="38.1" customHeight="1" x14ac:dyDescent="0.55000000000000004">
      <c r="A26" s="24" t="s">
        <v>35</v>
      </c>
      <c r="B26" s="24"/>
      <c r="C26" s="24"/>
      <c r="D26" s="25">
        <f>SUM(D6:D25)</f>
        <v>2061817</v>
      </c>
      <c r="E26" s="26">
        <v>0</v>
      </c>
      <c r="F26" s="26">
        <v>0</v>
      </c>
      <c r="G26" s="26">
        <v>0</v>
      </c>
      <c r="H26" s="26">
        <v>0</v>
      </c>
      <c r="I26" s="49">
        <f>SUM(I6:I25)</f>
        <v>529285</v>
      </c>
      <c r="J26" s="25">
        <f>SUM(J6:J25)</f>
        <v>679568</v>
      </c>
      <c r="K26" s="25">
        <f>SUM(K6:K25)</f>
        <v>852964</v>
      </c>
      <c r="L26" s="27">
        <f>((I26+J26)*100)/D26</f>
        <v>58.630470114466995</v>
      </c>
      <c r="M26" s="24"/>
    </row>
    <row r="27" spans="1:13" ht="18.75" customHeight="1" x14ac:dyDescent="0.6"/>
    <row r="28" spans="1:13" ht="41.1" customHeight="1" x14ac:dyDescent="0.6">
      <c r="A28" s="38" t="s">
        <v>66</v>
      </c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50"/>
    </row>
    <row r="29" spans="1:13" ht="28.5" customHeight="1" x14ac:dyDescent="0.6">
      <c r="B29" s="1" t="s">
        <v>36</v>
      </c>
      <c r="C29" s="1" t="s">
        <v>54</v>
      </c>
      <c r="I29" s="3" t="s">
        <v>39</v>
      </c>
      <c r="M29" s="50"/>
    </row>
    <row r="30" spans="1:13" ht="26.25" customHeight="1" x14ac:dyDescent="0.6">
      <c r="A30" s="2" t="s">
        <v>37</v>
      </c>
      <c r="B30" s="2" t="s">
        <v>38</v>
      </c>
      <c r="C30" s="2"/>
      <c r="D30" s="3"/>
      <c r="E30" s="3"/>
      <c r="F30" s="3"/>
      <c r="G30" s="3"/>
      <c r="H30" s="3"/>
      <c r="I30" s="3"/>
      <c r="J30" s="2"/>
      <c r="K30" s="2"/>
      <c r="L30" s="2"/>
    </row>
    <row r="31" spans="1:13" ht="26.25" customHeight="1" x14ac:dyDescent="0.6">
      <c r="A31" s="2" t="s">
        <v>40</v>
      </c>
      <c r="B31" s="2" t="s">
        <v>41</v>
      </c>
      <c r="C31" s="2"/>
      <c r="D31" s="2"/>
      <c r="E31" s="2"/>
      <c r="F31" s="2"/>
      <c r="G31" s="2"/>
      <c r="H31" s="2"/>
      <c r="I31" s="2"/>
      <c r="J31" s="42" t="s">
        <v>42</v>
      </c>
      <c r="K31" s="42"/>
      <c r="L31" s="42"/>
    </row>
    <row r="32" spans="1:13" x14ac:dyDescent="0.6">
      <c r="J32" s="43" t="s">
        <v>43</v>
      </c>
      <c r="K32" s="43"/>
      <c r="L32" s="43"/>
    </row>
  </sheetData>
  <mergeCells count="14">
    <mergeCell ref="J31:L31"/>
    <mergeCell ref="J32:L32"/>
    <mergeCell ref="A4:A5"/>
    <mergeCell ref="B4:B5"/>
    <mergeCell ref="C4:C5"/>
    <mergeCell ref="L4:L5"/>
    <mergeCell ref="D4:H4"/>
    <mergeCell ref="I4:J4"/>
    <mergeCell ref="A1:M1"/>
    <mergeCell ref="A2:M2"/>
    <mergeCell ref="A3:M3"/>
    <mergeCell ref="A28:L28"/>
    <mergeCell ref="M4:M5"/>
    <mergeCell ref="K4:K5"/>
  </mergeCells>
  <pageMargins left="0.11811023622047245" right="0.11811023622047245" top="0.39370078740157483" bottom="0.19685039370078741" header="0.31496062992125984" footer="0.31496062992125984"/>
  <pageSetup paperSize="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Kamonlak Satsaruay</dc:creator>
  <cp:lastModifiedBy>PC</cp:lastModifiedBy>
  <cp:lastPrinted>2026-06-23T03:33:46Z</cp:lastPrinted>
  <dcterms:created xsi:type="dcterms:W3CDTF">2023-02-15T05:26:00Z</dcterms:created>
  <dcterms:modified xsi:type="dcterms:W3CDTF">2026-06-23T03:34:50Z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7F8127A1D68A4B1B964AA673174712C2_13</vt:lpwstr>
  </property>
  <property fmtid="{D5CDD505-2E9C-101B-9397-08002B2CF9AE}" pid="3" name="KSOProductBuildVer">
    <vt:lpwstr>1054-12.2.0.20795</vt:lpwstr>
  </property>
</Properties>
</file>